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egcymraeg-my.sharepoint.com/personal/e_williams_colegcymraeg_ac_uk/Documents/Desktop/Gwefan/"/>
    </mc:Choice>
  </mc:AlternateContent>
  <xr:revisionPtr revIDLastSave="0" documentId="8_{3265BE62-6399-4563-B793-7BA940EF79DD}" xr6:coauthVersionLast="47" xr6:coauthVersionMax="47" xr10:uidLastSave="{00000000-0000-0000-0000-000000000000}"/>
  <bookViews>
    <workbookView xWindow="-108" yWindow="-108" windowWidth="23256" windowHeight="13896" activeTab="3" xr2:uid="{A515D07E-8C0F-4433-9B71-7DA3E902046B}"/>
  </bookViews>
  <sheets>
    <sheet name="e.e. Nyrsio ym Mangor" sheetId="4" r:id="rId1"/>
    <sheet name="Modiwlau Cyffredinol" sheetId="1" r:id="rId2"/>
    <sheet name="Traethawd Hir_Meistr (40cr+) " sheetId="2" r:id="rId3"/>
    <sheet name="Modiwlau Ymarfer Dysgu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4" l="1"/>
  <c r="K12" i="4" s="1"/>
  <c r="F9" i="4"/>
  <c r="E9" i="4"/>
  <c r="F8" i="4"/>
  <c r="E8" i="4"/>
  <c r="F7" i="4"/>
  <c r="E7" i="4"/>
  <c r="E6" i="4"/>
  <c r="F6" i="4" s="1"/>
  <c r="E5" i="4"/>
  <c r="F5" i="4" s="1"/>
  <c r="F6" i="2"/>
  <c r="E9" i="2"/>
  <c r="F9" i="2" s="1"/>
  <c r="E6" i="2"/>
  <c r="E5" i="2"/>
  <c r="F5" i="2" s="1"/>
  <c r="E5" i="3"/>
  <c r="F5" i="3" s="1"/>
  <c r="E5" i="1"/>
  <c r="F5" i="1" s="1"/>
  <c r="E7" i="1"/>
  <c r="J11" i="3"/>
  <c r="J12" i="3" s="1"/>
  <c r="E8" i="3"/>
  <c r="F8" i="3" s="1"/>
  <c r="E6" i="3"/>
  <c r="F6" i="3" s="1"/>
  <c r="E6" i="1"/>
  <c r="J11" i="2"/>
  <c r="J12" i="2" s="1"/>
  <c r="E9" i="1"/>
  <c r="F9" i="1" s="1"/>
  <c r="K11" i="1"/>
  <c r="K12" i="1" s="1"/>
  <c r="E8" i="1"/>
  <c r="F8" i="1" s="1"/>
  <c r="B11" i="4" l="1"/>
  <c r="B12" i="4" s="1"/>
  <c r="B11" i="2"/>
  <c r="B12" i="2" s="1"/>
  <c r="B11" i="3"/>
  <c r="B12" i="3" s="1"/>
  <c r="F6" i="1"/>
  <c r="F7" i="1"/>
  <c r="B11" i="1" l="1"/>
  <c r="B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tc={20057650-328B-49F0-92F5-5A678EB77CB7}</author>
    <author>tc={591DB7E8-141A-4BCC-BC23-87ED2F76906A}</author>
    <author>tc={2279A3C3-1E02-423D-9F63-82FD0C11D91D}</author>
    <author>tc={004CCF91-FBB9-4DF3-8E06-0811545DA611}</author>
    <author>tc={35422C3A-FC69-4C9B-ACEB-5ADD929E9232}</author>
  </authors>
  <commentList>
    <comment ref="A5" authorId="0" shapeId="0" xr:uid="{20057650-328B-49F0-92F5-5A678EB77CB7}">
      <text>
        <t>[Threaded comment]
Your version of Excel allows you to read this threaded comment; however, any edits to it will get removed if the file is opened in a newer version of Excel. Learn more: https://go.microsoft.com/fwlink/?linkid=870924
Comment:
    Dulliau dysgu llai rhyngweithiol e.e. darlithoedd</t>
      </text>
    </comment>
    <comment ref="A6" authorId="1" shapeId="0" xr:uid="{591DB7E8-141A-4BCC-BC23-87ED2F76906A}">
      <text>
        <t>[Threaded comment]
Your version of Excel allows you to read this threaded comment; however, any edits to it will get removed if the file is opened in a newer version of Excel. Learn more: https://go.microsoft.com/fwlink/?linkid=870924
Comment:
    Dulliau dysgu rhyngweithiol a gweithredol e.e. seminarau, sesiynau labordy, gweithdai</t>
      </text>
    </comment>
    <comment ref="A7" authorId="2" shapeId="0" xr:uid="{2279A3C3-1E02-423D-9F63-82FD0C11D91D}">
      <text>
        <t>[Threaded comment]
Your version of Excel allows you to read this threaded comment; however, any edits to it will get removed if the file is opened in a newer version of Excel. Learn more: https://go.microsoft.com/fwlink/?linkid=870924
Comment:
    Dulliau dysgu rhyngweithiol a gweithredol e.e. tiwtoralau</t>
      </text>
    </comment>
    <comment ref="A8" authorId="3" shapeId="0" xr:uid="{004CCF91-FBB9-4DF3-8E06-0811545DA61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Asesiadau e.e. Traethawd, cyflwyniad llafar, arholiad
</t>
      </text>
    </comment>
    <comment ref="A9" authorId="4" shapeId="0" xr:uid="{35422C3A-FC69-4C9B-ACEB-5ADD929E9232}">
      <text>
        <t>[Threaded comment]
Your version of Excel allows you to read this threaded comment; however, any edits to it will get removed if the file is opened in a newer version of Excel. Learn more: https://go.microsoft.com/fwlink/?linkid=870924
Comment:
    E.e. Amser darllen, paratoi, adolygu. Dylid ystyried iaith yr adnoddau dysgu sydd ar restr ddarllen y modiwl.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tc={0014535D-295C-4849-8E89-8F35E5109AD0}</author>
    <author>tc={A37C1706-F404-4FC9-A7C3-0DCED5FDF486}</author>
    <author>tc={5CACE388-BB9C-4AC1-BD6A-B663CCB528B7}</author>
    <author>tc={B4E392BE-735D-4493-9D9E-B9BBC105BE23}</author>
    <author>tc={4EFBCD7E-9B13-4C97-8B92-B954EF72D09E}</author>
  </authors>
  <commentList>
    <comment ref="A5" authorId="0" shapeId="0" xr:uid="{0014535D-295C-4849-8E89-8F35E5109AD0}">
      <text>
        <t>[Threaded comment]
Your version of Excel allows you to read this threaded comment; however, any edits to it will get removed if the file is opened in a newer version of Excel. Learn more: https://go.microsoft.com/fwlink/?linkid=870924
Comment:
    Dulliau dysgu llai rhyngweithiol e.e. darlithoedd</t>
      </text>
    </comment>
    <comment ref="A6" authorId="1" shapeId="0" xr:uid="{A37C1706-F404-4FC9-A7C3-0DCED5FDF486}">
      <text>
        <t>[Threaded comment]
Your version of Excel allows you to read this threaded comment; however, any edits to it will get removed if the file is opened in a newer version of Excel. Learn more: https://go.microsoft.com/fwlink/?linkid=870924
Comment:
    Dulliau dysgu rhyngweithiol a gweithredol e.e. seminarau, sesiynau labordy, gweithdai</t>
      </text>
    </comment>
    <comment ref="A7" authorId="2" shapeId="0" xr:uid="{5CACE388-BB9C-4AC1-BD6A-B663CCB528B7}">
      <text>
        <t>[Threaded comment]
Your version of Excel allows you to read this threaded comment; however, any edits to it will get removed if the file is opened in a newer version of Excel. Learn more: https://go.microsoft.com/fwlink/?linkid=870924
Comment:
    Dulliau dysgu rhyngweithiol a gweithredol e.e. tiwtoralau</t>
      </text>
    </comment>
    <comment ref="A8" authorId="3" shapeId="0" xr:uid="{B4E392BE-735D-4493-9D9E-B9BBC105BE2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Asesiadau e.e. Traethawd, cyflwyniad llafar, arholiad
</t>
      </text>
    </comment>
    <comment ref="A9" authorId="4" shapeId="0" xr:uid="{4EFBCD7E-9B13-4C97-8B92-B954EF72D09E}">
      <text>
        <t>[Threaded comment]
Your version of Excel allows you to read this threaded comment; however, any edits to it will get removed if the file is opened in a newer version of Excel. Learn more: https://go.microsoft.com/fwlink/?linkid=870924
Comment:
    E.e. Amser darllen, paratoi, adolygu. Dylid ystyried iaith yr adnoddau dysgu sydd ar restr ddarllen y modiwl.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tc={F6238F13-18D3-4287-8204-BCBFEFE59276}</author>
    <author>tc={D71A5DDE-488D-4DAE-9D1E-BDCCD0B735BA}</author>
    <author>tc={8E4D6656-BFE0-4CBA-A735-F19ECA56C001}</author>
  </authors>
  <commentList>
    <comment ref="A5" authorId="0" shapeId="0" xr:uid="{F6238F13-18D3-4287-8204-BCBFEFE59276}">
      <text>
        <t>[Threaded comment]
Your version of Excel allows you to read this threaded comment; however, any edits to it will get removed if the file is opened in a newer version of Excel. Learn more: https://go.microsoft.com/fwlink/?linkid=870924
Comment:
    Holl oriau cyswllt e.e. tiwtorialau</t>
      </text>
    </comment>
    <comment ref="A6" authorId="1" shapeId="0" xr:uid="{D71A5DDE-488D-4DAE-9D1E-BDCCD0B735B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Asesiadau e.e. Traethawd, cyflwyniad llafar, arholiad
</t>
      </text>
    </comment>
    <comment ref="A9" authorId="2" shapeId="0" xr:uid="{8E4D6656-BFE0-4CBA-A735-F19ECA56C001}">
      <text>
        <t>[Threaded comment]
Your version of Excel allows you to read this threaded comment; however, any edits to it will get removed if the file is opened in a newer version of Excel. Learn more: https://go.microsoft.com/fwlink/?linkid=870924
Comment:
    E.e. Amser darllen, paratoi, adolygu. Dylid ystyried iaith yr adnoddau dysgu sydd ar restr ddarllen y modiwl.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tc={290B605A-6CA8-4AC2-B2BA-3AFA1326B5A5}</author>
    <author>tc={409DF0B3-A572-4FFA-8FD9-CE4686D9F652}</author>
    <author>tc={C76B833A-74F7-4D41-8631-1169CFB02C69}</author>
  </authors>
  <commentList>
    <comment ref="A5" authorId="0" shapeId="0" xr:uid="{290B605A-6CA8-4AC2-B2BA-3AFA1326B5A5}">
      <text>
        <t>[Threaded comment]
Your version of Excel allows you to read this threaded comment; however, any edits to it will get removed if the file is opened in a newer version of Excel. Learn more: https://go.microsoft.com/fwlink/?linkid=870924
Comment:
    Dulliau dysgu llai rhyngweithiol e.e. darlithoedd</t>
      </text>
    </comment>
    <comment ref="A6" authorId="1" shapeId="0" xr:uid="{409DF0B3-A572-4FFA-8FD9-CE4686D9F65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Asesiadau e.e. Traethawd, cyflwyniad llafar, arholiad
</t>
      </text>
    </comment>
    <comment ref="A9" authorId="2" shapeId="0" xr:uid="{C76B833A-74F7-4D41-8631-1169CFB02C69}">
      <text>
        <t>[Threaded comment]
Your version of Excel allows you to read this threaded comment; however, any edits to it will get removed if the file is opened in a newer version of Excel. Learn more: https://go.microsoft.com/fwlink/?linkid=870924
Comment:
    E.e. Amser darllen, paratoi, adolygu. Dylid ystyried iaith yr adnoddau dysgu sydd ar restr ddarllen y modiwl.</t>
      </text>
    </comment>
  </commentList>
</comments>
</file>

<file path=xl/sharedStrings.xml><?xml version="1.0" encoding="utf-8"?>
<sst xmlns="http://schemas.openxmlformats.org/spreadsheetml/2006/main" count="120" uniqueCount="26">
  <si>
    <t>Cyfanswm Credydau'r modiwl:</t>
  </si>
  <si>
    <t>a) Dysgu Cyfrwng Cymraeg</t>
  </si>
  <si>
    <t>NEU</t>
  </si>
  <si>
    <t>b) Dysgu Dwyieithog (goddefol)</t>
  </si>
  <si>
    <t>Cyfanswm ar y
Modiwl</t>
  </si>
  <si>
    <t>Cyfanswm 
Cyfrwng Cymraeg</t>
  </si>
  <si>
    <t>A(i). Oriau cyswllt: Darlithoedd</t>
  </si>
  <si>
    <t>1. Ydy'r holl ddeunyddiau dysgu canlynol ar gael i'r myfyrwyr drwy'r Gymraeg?</t>
  </si>
  <si>
    <t>Ydy</t>
  </si>
  <si>
    <t>Ydyn</t>
  </si>
  <si>
    <t>A(ii). Oriau Cyswllt: Seminarau</t>
  </si>
  <si>
    <t>Sleidiau Darlith:</t>
  </si>
  <si>
    <t>Nac Ydyn</t>
  </si>
  <si>
    <t>Nac ydy</t>
  </si>
  <si>
    <t>A(iii). Oriau Cyswllt: Tiwtoralau</t>
  </si>
  <si>
    <t>Nodiadau Darlith:</t>
  </si>
  <si>
    <t>B. Asesiadau</t>
  </si>
  <si>
    <t>Taflenni Gwaith:</t>
  </si>
  <si>
    <t>Oes</t>
  </si>
  <si>
    <t>C. Oes Dysgu hunan-gyfeiriedig cyfrwng 
Cymraeg?</t>
  </si>
  <si>
    <t>2. Ydy'r dysgu'n cynnwys elfen o ddefnyddio geirfa ac ymadroddion Cymraeg sylfaenol ar lafar?</t>
  </si>
  <si>
    <t>Nac oes</t>
  </si>
  <si>
    <t>Canran yr addysgu drwy'r Gymraeg:</t>
  </si>
  <si>
    <t>Cyfanswm y Credydau Cyfrwng Cymraeg:</t>
  </si>
  <si>
    <t>A. Oriau cyswllt</t>
  </si>
  <si>
    <t>A. Oriau cyswllt: Lleoliadau Ymarfer Dysgu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</si>
</sst>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oppins"/>
    </font>
    <font>
      <sz val="11"/>
      <color theme="1"/>
      <name val="Poppin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9" fontId="0" fillId="0" borderId="0" xfId="1" applyFont="1"/>
    <xf numFmtId="9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9" fontId="2" fillId="0" borderId="0" xfId="1" applyFont="1"/>
    <xf numFmtId="0" fontId="3" fillId="0" borderId="1" xfId="0" applyFont="1" applyBorder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wrapText="1"/>
    </xf>
    <xf numFmtId="9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owri Grug Jones" id="{9D57CD66-BBCE-4F02-AE34-F7737C842A81}" userId="S::l.grug@colegcymraeg.ac.uk::0b5f29d7-a389-4971-a18b-3f7c7df3e631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" dT="2025-07-22T14:03:52.71" personId="{9D57CD66-BBCE-4F02-AE34-F7737C842A81}" id="{20057650-328B-49F0-92F5-5A678EB77CB7}">
    <text>Dulliau dysgu llai rhyngweithiol e.e. darlithoedd</text>
  </threadedComment>
  <threadedComment ref="A6" dT="2025-07-22T14:04:31.67" personId="{9D57CD66-BBCE-4F02-AE34-F7737C842A81}" id="{591DB7E8-141A-4BCC-BC23-87ED2F76906A}">
    <text>Dulliau dysgu rhyngweithiol a gweithredol e.e. seminarau, sesiynau labordy, gweithdai</text>
  </threadedComment>
  <threadedComment ref="A7" dT="2025-07-29T10:18:48.27" personId="{9D57CD66-BBCE-4F02-AE34-F7737C842A81}" id="{2279A3C3-1E02-423D-9F63-82FD0C11D91D}">
    <text>Dulliau dysgu rhyngweithiol a gweithredol e.e. tiwtoralau</text>
  </threadedComment>
  <threadedComment ref="A8" dT="2025-07-22T14:04:54.96" personId="{9D57CD66-BBCE-4F02-AE34-F7737C842A81}" id="{004CCF91-FBB9-4DF3-8E06-0811545DA611}">
    <text xml:space="preserve">Asesiadau e.e. Traethawd, cyflwyniad llafar, arholiad
</text>
  </threadedComment>
  <threadedComment ref="A9" dT="2025-07-22T14:08:25.73" personId="{9D57CD66-BBCE-4F02-AE34-F7737C842A81}" id="{35422C3A-FC69-4C9B-ACEB-5ADD929E9232}">
    <text>E.e. Amser darllen, paratoi, adolygu. Dylid ystyried iaith yr adnoddau dysgu sydd ar restr ddarllen y modiwl.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5" dT="2025-07-22T14:03:52.71" personId="{9D57CD66-BBCE-4F02-AE34-F7737C842A81}" id="{0014535D-295C-4849-8E89-8F35E5109AD0}">
    <text>Dulliau dysgu llai rhyngweithiol e.e. darlithoedd</text>
  </threadedComment>
  <threadedComment ref="A6" dT="2025-07-22T14:04:31.67" personId="{9D57CD66-BBCE-4F02-AE34-F7737C842A81}" id="{A37C1706-F404-4FC9-A7C3-0DCED5FDF486}">
    <text>Dulliau dysgu rhyngweithiol a gweithredol e.e. seminarau, sesiynau labordy, gweithdai</text>
  </threadedComment>
  <threadedComment ref="A7" dT="2025-07-29T10:18:48.27" personId="{9D57CD66-BBCE-4F02-AE34-F7737C842A81}" id="{5CACE388-BB9C-4AC1-BD6A-B663CCB528B7}">
    <text>Dulliau dysgu rhyngweithiol a gweithredol e.e. tiwtoralau</text>
  </threadedComment>
  <threadedComment ref="A8" dT="2025-07-22T14:04:54.96" personId="{9D57CD66-BBCE-4F02-AE34-F7737C842A81}" id="{B4E392BE-735D-4493-9D9E-B9BBC105BE23}">
    <text xml:space="preserve">Asesiadau e.e. Traethawd, cyflwyniad llafar, arholiad
</text>
  </threadedComment>
  <threadedComment ref="A9" dT="2025-07-22T14:08:25.73" personId="{9D57CD66-BBCE-4F02-AE34-F7737C842A81}" id="{4EFBCD7E-9B13-4C97-8B92-B954EF72D09E}">
    <text>E.e. Amser darllen, paratoi, adolygu. Dylid ystyried iaith yr adnoddau dysgu sydd ar restr ddarllen y modiwl.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5" dT="2025-07-22T14:03:52.71" personId="{9D57CD66-BBCE-4F02-AE34-F7737C842A81}" id="{F6238F13-18D3-4287-8204-BCBFEFE59276}">
    <text>Holl oriau cyswllt e.e. tiwtorialau</text>
  </threadedComment>
  <threadedComment ref="A6" dT="2025-07-22T14:04:54.96" personId="{9D57CD66-BBCE-4F02-AE34-F7737C842A81}" id="{D71A5DDE-488D-4DAE-9D1E-BDCCD0B735BA}">
    <text xml:space="preserve">Asesiadau e.e. Traethawd, cyflwyniad llafar, arholiad
</text>
  </threadedComment>
  <threadedComment ref="A9" dT="2025-07-22T14:08:25.73" personId="{9D57CD66-BBCE-4F02-AE34-F7737C842A81}" id="{8E4D6656-BFE0-4CBA-A735-F19ECA56C001}">
    <text>E.e. Amser darllen, paratoi, adolygu. Dylid ystyried iaith yr adnoddau dysgu sydd ar restr ddarllen y modiwl.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5" dT="2025-07-22T14:03:52.71" personId="{9D57CD66-BBCE-4F02-AE34-F7737C842A81}" id="{290B605A-6CA8-4AC2-B2BA-3AFA1326B5A5}">
    <text>Dulliau dysgu llai rhyngweithiol e.e. darlithoedd</text>
  </threadedComment>
  <threadedComment ref="A6" dT="2025-07-22T14:04:54.96" personId="{9D57CD66-BBCE-4F02-AE34-F7737C842A81}" id="{409DF0B3-A572-4FFA-8FD9-CE4686D9F652}">
    <text xml:space="preserve">Asesiadau e.e. Traethawd, cyflwyniad llafar, arholiad
</text>
  </threadedComment>
  <threadedComment ref="A9" dT="2025-07-22T14:08:25.73" personId="{9D57CD66-BBCE-4F02-AE34-F7737C842A81}" id="{C76B833A-74F7-4D41-8631-1169CFB02C69}">
    <text>E.e. Amser darllen, paratoi, adolygu. Dylid ystyried iaith yr adnoddau dysgu sydd ar restr ddarllen y modiwl.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BD2D3-7942-44E0-94AF-F126F250A03A}">
  <dimension ref="A1:U14"/>
  <sheetViews>
    <sheetView zoomScaleNormal="100" workbookViewId="0">
      <selection activeCell="H24" sqref="H24"/>
    </sheetView>
  </sheetViews>
  <sheetFormatPr defaultRowHeight="14.4" x14ac:dyDescent="0.3"/>
  <cols>
    <col min="1" max="1" width="46.33203125" bestFit="1" customWidth="1"/>
    <col min="2" max="2" width="18" customWidth="1"/>
    <col min="3" max="3" width="21.5546875" bestFit="1" customWidth="1"/>
    <col min="4" max="4" width="8.88671875" customWidth="1"/>
    <col min="5" max="6" width="8.88671875" hidden="1" customWidth="1"/>
    <col min="7" max="7" width="10" customWidth="1"/>
    <col min="10" max="10" width="82.6640625" customWidth="1"/>
    <col min="11" max="11" width="18.33203125" customWidth="1"/>
    <col min="17" max="17" width="6.5546875" customWidth="1"/>
    <col min="20" max="22" width="0" hidden="1" customWidth="1"/>
  </cols>
  <sheetData>
    <row r="1" spans="1:21" ht="20.399999999999999" x14ac:dyDescent="0.7">
      <c r="A1" s="3" t="s">
        <v>0</v>
      </c>
      <c r="B1" s="4">
        <v>30</v>
      </c>
      <c r="C1" s="4"/>
      <c r="D1" s="4"/>
    </row>
    <row r="2" spans="1:21" ht="20.399999999999999" x14ac:dyDescent="0.7">
      <c r="A2" s="4"/>
      <c r="B2" s="4"/>
      <c r="C2" s="4"/>
      <c r="D2" s="4"/>
    </row>
    <row r="3" spans="1:21" ht="20.399999999999999" x14ac:dyDescent="0.7">
      <c r="A3" s="3" t="s">
        <v>1</v>
      </c>
      <c r="B3" s="4"/>
      <c r="C3" s="4"/>
      <c r="D3" s="4"/>
      <c r="H3" s="5" t="s">
        <v>2</v>
      </c>
      <c r="J3" s="3" t="s">
        <v>3</v>
      </c>
    </row>
    <row r="4" spans="1:21" ht="40.799999999999997" x14ac:dyDescent="0.7">
      <c r="A4" s="8"/>
      <c r="B4" s="9" t="s">
        <v>4</v>
      </c>
      <c r="C4" s="9" t="s">
        <v>5</v>
      </c>
      <c r="D4" s="4"/>
    </row>
    <row r="5" spans="1:21" ht="20.399999999999999" x14ac:dyDescent="0.7">
      <c r="A5" s="8" t="s">
        <v>6</v>
      </c>
      <c r="B5" s="14">
        <v>140</v>
      </c>
      <c r="C5" s="14">
        <v>0</v>
      </c>
      <c r="D5" s="4"/>
      <c r="E5" s="1">
        <f>IF(B5=0,0,C5/B5)</f>
        <v>0</v>
      </c>
      <c r="F5" s="1">
        <f>IF(AND(B6=0,B7=0),E5*0.8,E5*0.2)</f>
        <v>0</v>
      </c>
      <c r="G5" s="1"/>
      <c r="J5" s="11" t="s">
        <v>7</v>
      </c>
      <c r="K5" s="11"/>
      <c r="T5" t="s">
        <v>8</v>
      </c>
      <c r="U5" s="4" t="s">
        <v>9</v>
      </c>
    </row>
    <row r="6" spans="1:21" ht="20.399999999999999" x14ac:dyDescent="0.7">
      <c r="A6" s="8" t="s">
        <v>10</v>
      </c>
      <c r="B6" s="14">
        <v>6</v>
      </c>
      <c r="C6" s="14">
        <v>6</v>
      </c>
      <c r="D6" s="4"/>
      <c r="E6" s="1">
        <f>IF(B6=0,0,C6/B6)</f>
        <v>1</v>
      </c>
      <c r="F6" s="1">
        <f>IF(AND(B5=0,B7=0),E6*0.8,IF(AND(B7&gt;0,B5=0),E6*0.4,IF(AND(B5&gt;0,B7&gt;0),E6*0.3,E6*0.6)))</f>
        <v>0.3</v>
      </c>
      <c r="J6" s="4" t="s">
        <v>11</v>
      </c>
      <c r="K6" s="10" t="s">
        <v>9</v>
      </c>
      <c r="R6" s="2"/>
      <c r="S6" s="1"/>
      <c r="T6" t="s">
        <v>13</v>
      </c>
      <c r="U6" s="4" t="s">
        <v>12</v>
      </c>
    </row>
    <row r="7" spans="1:21" ht="20.399999999999999" x14ac:dyDescent="0.7">
      <c r="A7" s="8" t="s">
        <v>14</v>
      </c>
      <c r="B7" s="14">
        <v>110</v>
      </c>
      <c r="C7" s="14">
        <v>5</v>
      </c>
      <c r="D7" s="4"/>
      <c r="E7" s="1">
        <f>IF(B7=0,0,C7/B7)</f>
        <v>4.5454545454545456E-2</v>
      </c>
      <c r="F7" s="1">
        <f>IF(AND(B5=0,B6=0),E7*0.8,IF(AND(B6&gt;0,B5=0),E7*0.4,IF(AND(B6&gt;0,B5&gt;0),E7*0.3,E7*0.6)))</f>
        <v>1.3636363636363636E-2</v>
      </c>
      <c r="I7" s="2"/>
      <c r="J7" s="4" t="s">
        <v>15</v>
      </c>
      <c r="K7" s="10" t="s">
        <v>9</v>
      </c>
    </row>
    <row r="8" spans="1:21" ht="20.399999999999999" x14ac:dyDescent="0.7">
      <c r="A8" s="8" t="s">
        <v>16</v>
      </c>
      <c r="B8" s="14">
        <v>2</v>
      </c>
      <c r="C8" s="14">
        <v>1</v>
      </c>
      <c r="D8" s="4"/>
      <c r="E8" s="1">
        <f>IF(C8&gt;=1,100%,0%)</f>
        <v>1</v>
      </c>
      <c r="F8" s="1">
        <f>E8*0.1</f>
        <v>0.1</v>
      </c>
      <c r="G8" s="1"/>
      <c r="J8" s="4" t="s">
        <v>17</v>
      </c>
      <c r="K8" s="10" t="s">
        <v>9</v>
      </c>
      <c r="T8" t="s">
        <v>18</v>
      </c>
    </row>
    <row r="9" spans="1:21" ht="40.799999999999997" x14ac:dyDescent="0.7">
      <c r="A9" s="12" t="s">
        <v>19</v>
      </c>
      <c r="B9" s="13" t="s">
        <v>18</v>
      </c>
      <c r="C9" s="10"/>
      <c r="D9" s="4"/>
      <c r="E9" s="1">
        <f>IF(B9="Oes",100%,0%)</f>
        <v>1</v>
      </c>
      <c r="F9" s="1">
        <f>E9*0.1</f>
        <v>0.1</v>
      </c>
      <c r="G9" s="1"/>
      <c r="J9" s="11" t="s">
        <v>20</v>
      </c>
      <c r="K9" s="10" t="s">
        <v>13</v>
      </c>
      <c r="R9" s="1"/>
      <c r="T9" t="s">
        <v>21</v>
      </c>
    </row>
    <row r="10" spans="1:21" ht="20.399999999999999" x14ac:dyDescent="0.7">
      <c r="A10" s="4"/>
      <c r="B10" s="4"/>
      <c r="C10" s="4"/>
      <c r="D10" s="4"/>
      <c r="J10" s="11"/>
      <c r="R10" s="1"/>
    </row>
    <row r="11" spans="1:21" ht="20.399999999999999" x14ac:dyDescent="0.7">
      <c r="A11" s="3" t="s">
        <v>22</v>
      </c>
      <c r="B11" s="6">
        <f>SUM(F5:F9)</f>
        <v>0.51363636363636356</v>
      </c>
      <c r="C11" s="4"/>
      <c r="D11" s="4"/>
      <c r="J11" s="3" t="s">
        <v>22</v>
      </c>
      <c r="K11" s="6">
        <f>IF(OR(K9="Ydy",AND(K6="Ydyn",K7="Ydyn",K8="Ydyn")),10%,0%)</f>
        <v>0.1</v>
      </c>
    </row>
    <row r="12" spans="1:21" ht="20.399999999999999" x14ac:dyDescent="0.7">
      <c r="A12" s="3" t="s">
        <v>23</v>
      </c>
      <c r="B12" s="3">
        <f>B1*B11</f>
        <v>15.409090909090907</v>
      </c>
      <c r="C12" s="4"/>
      <c r="D12" s="4"/>
      <c r="J12" s="3" t="s">
        <v>23</v>
      </c>
      <c r="K12" s="3">
        <f>K11*B1</f>
        <v>3</v>
      </c>
    </row>
    <row r="13" spans="1:21" ht="20.399999999999999" x14ac:dyDescent="0.7">
      <c r="A13" s="4"/>
      <c r="B13" s="4"/>
      <c r="D13" s="4"/>
    </row>
    <row r="14" spans="1:21" ht="19.2" customHeight="1" x14ac:dyDescent="0.3"/>
  </sheetData>
  <dataValidations count="3">
    <dataValidation type="list" allowBlank="1" showInputMessage="1" showErrorMessage="1" sqref="B9" xr:uid="{FA4CAC61-3C71-4BC1-B08C-26F7C254CADF}">
      <formula1>$T$8:$T$9</formula1>
    </dataValidation>
    <dataValidation type="list" allowBlank="1" showInputMessage="1" showErrorMessage="1" sqref="K9" xr:uid="{92A6820A-0F25-4A68-BDE5-891AC35861EA}">
      <formula1>$T$5:$T$6</formula1>
    </dataValidation>
    <dataValidation type="list" allowBlank="1" showInputMessage="1" showErrorMessage="1" sqref="K6:K8" xr:uid="{0D6B5D27-3A90-4C67-B0DA-ADD00CAFE4BE}">
      <formula1>$U$5:$U$6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49CDF-E487-4667-9C0A-087492663EB1}">
  <dimension ref="A1:U14"/>
  <sheetViews>
    <sheetView workbookViewId="0">
      <selection activeCell="K9" sqref="K9"/>
    </sheetView>
  </sheetViews>
  <sheetFormatPr defaultRowHeight="14.4" x14ac:dyDescent="0.3"/>
  <cols>
    <col min="1" max="1" width="46.33203125" bestFit="1" customWidth="1"/>
    <col min="2" max="2" width="18" customWidth="1"/>
    <col min="3" max="3" width="21.5546875" bestFit="1" customWidth="1"/>
    <col min="5" max="6" width="8.88671875" hidden="1" customWidth="1"/>
    <col min="7" max="7" width="10" customWidth="1"/>
    <col min="10" max="10" width="82.6640625" customWidth="1"/>
    <col min="11" max="11" width="18.33203125" customWidth="1"/>
    <col min="17" max="17" width="6.5546875" customWidth="1"/>
    <col min="20" max="22" width="0" hidden="1" customWidth="1"/>
  </cols>
  <sheetData>
    <row r="1" spans="1:21" ht="20.399999999999999" x14ac:dyDescent="0.7">
      <c r="A1" s="3" t="s">
        <v>0</v>
      </c>
      <c r="B1" s="4">
        <v>20</v>
      </c>
      <c r="C1" s="4"/>
      <c r="D1" s="4"/>
    </row>
    <row r="2" spans="1:21" ht="20.399999999999999" x14ac:dyDescent="0.7">
      <c r="A2" s="4"/>
      <c r="B2" s="4"/>
      <c r="C2" s="4"/>
      <c r="D2" s="4"/>
    </row>
    <row r="3" spans="1:21" ht="20.399999999999999" x14ac:dyDescent="0.7">
      <c r="A3" s="3" t="s">
        <v>1</v>
      </c>
      <c r="B3" s="4"/>
      <c r="C3" s="4"/>
      <c r="D3" s="4"/>
      <c r="H3" s="5" t="s">
        <v>2</v>
      </c>
      <c r="J3" s="3" t="s">
        <v>3</v>
      </c>
    </row>
    <row r="4" spans="1:21" ht="40.799999999999997" x14ac:dyDescent="0.7">
      <c r="A4" s="8"/>
      <c r="B4" s="9" t="s">
        <v>4</v>
      </c>
      <c r="C4" s="9" t="s">
        <v>5</v>
      </c>
      <c r="D4" s="4"/>
    </row>
    <row r="5" spans="1:21" ht="20.399999999999999" x14ac:dyDescent="0.7">
      <c r="A5" s="8" t="s">
        <v>6</v>
      </c>
      <c r="B5" s="7">
        <v>10</v>
      </c>
      <c r="C5" s="7">
        <v>10</v>
      </c>
      <c r="D5" s="4"/>
      <c r="E5" s="1">
        <f>IF(B5=0,0,C5/B5)</f>
        <v>1</v>
      </c>
      <c r="F5" s="1">
        <f>IF(AND(B6=0,B7=0),E5*0.8,E5*0.2)</f>
        <v>0.2</v>
      </c>
      <c r="G5" s="1"/>
      <c r="J5" s="11" t="s">
        <v>7</v>
      </c>
      <c r="K5" s="11"/>
      <c r="T5" t="s">
        <v>8</v>
      </c>
      <c r="U5" s="4" t="s">
        <v>9</v>
      </c>
    </row>
    <row r="6" spans="1:21" ht="20.399999999999999" x14ac:dyDescent="0.7">
      <c r="A6" s="8" t="s">
        <v>10</v>
      </c>
      <c r="B6" s="7">
        <v>0</v>
      </c>
      <c r="C6" s="7">
        <v>10</v>
      </c>
      <c r="D6" s="4"/>
      <c r="E6" s="1">
        <f>IF(B6=0,0,C6/B6)</f>
        <v>0</v>
      </c>
      <c r="F6" s="1">
        <f>IF(AND(B5=0,B7=0),E6*0.8,IF(AND(B7&gt;0,B5=0),E6*0.4,IF(AND(B5&gt;0,B7&gt;0),E6*0.3,E6*0.6)))</f>
        <v>0</v>
      </c>
      <c r="J6" s="4" t="s">
        <v>11</v>
      </c>
      <c r="K6" s="10" t="s">
        <v>9</v>
      </c>
      <c r="R6" s="2"/>
      <c r="S6" s="1"/>
      <c r="T6" t="s">
        <v>13</v>
      </c>
      <c r="U6" s="4" t="s">
        <v>12</v>
      </c>
    </row>
    <row r="7" spans="1:21" ht="20.399999999999999" x14ac:dyDescent="0.7">
      <c r="A7" s="8" t="s">
        <v>14</v>
      </c>
      <c r="B7" s="7">
        <v>10</v>
      </c>
      <c r="C7" s="7">
        <v>10</v>
      </c>
      <c r="D7" s="4"/>
      <c r="E7" s="1">
        <f>IF(B7=0,0,C7/B7)</f>
        <v>1</v>
      </c>
      <c r="F7" s="1">
        <f>IF(AND(B5=0,B6=0),E7*0.8,IF(AND(B6&gt;0,B5=0),E7*0.4,IF(AND(B6&gt;0,B5&gt;0),E7*0.3,E7*0.6)))</f>
        <v>0.6</v>
      </c>
      <c r="I7" s="2"/>
      <c r="J7" s="4" t="s">
        <v>15</v>
      </c>
      <c r="K7" s="10" t="s">
        <v>9</v>
      </c>
    </row>
    <row r="8" spans="1:21" ht="20.399999999999999" x14ac:dyDescent="0.7">
      <c r="A8" s="8" t="s">
        <v>16</v>
      </c>
      <c r="B8" s="7">
        <v>2</v>
      </c>
      <c r="C8" s="7">
        <v>1</v>
      </c>
      <c r="D8" s="4"/>
      <c r="E8" s="1">
        <f>IF(C8&gt;=1,100%,0%)</f>
        <v>1</v>
      </c>
      <c r="F8" s="1">
        <f>E8*0.1</f>
        <v>0.1</v>
      </c>
      <c r="G8" s="1"/>
      <c r="J8" s="4" t="s">
        <v>17</v>
      </c>
      <c r="K8" s="10" t="s">
        <v>9</v>
      </c>
      <c r="T8" t="s">
        <v>18</v>
      </c>
    </row>
    <row r="9" spans="1:21" ht="40.799999999999997" x14ac:dyDescent="0.7">
      <c r="A9" s="12" t="s">
        <v>19</v>
      </c>
      <c r="B9" s="13" t="s">
        <v>18</v>
      </c>
      <c r="C9" s="4"/>
      <c r="D9" s="4"/>
      <c r="E9" s="1">
        <f>IF(B9="Oes",100%,0%)</f>
        <v>1</v>
      </c>
      <c r="F9" s="1">
        <f>E9*0.1</f>
        <v>0.1</v>
      </c>
      <c r="G9" s="1"/>
      <c r="J9" s="11" t="s">
        <v>20</v>
      </c>
      <c r="K9" s="10" t="s">
        <v>8</v>
      </c>
      <c r="R9" s="1"/>
      <c r="T9" t="s">
        <v>21</v>
      </c>
    </row>
    <row r="10" spans="1:21" ht="20.399999999999999" x14ac:dyDescent="0.7">
      <c r="A10" s="4"/>
      <c r="B10" s="4"/>
      <c r="C10" s="4"/>
      <c r="D10" s="4"/>
      <c r="J10" s="11"/>
      <c r="R10" s="1"/>
    </row>
    <row r="11" spans="1:21" ht="20.399999999999999" x14ac:dyDescent="0.7">
      <c r="A11" s="3" t="s">
        <v>22</v>
      </c>
      <c r="B11" s="6">
        <f>SUM(F5:F9)</f>
        <v>1</v>
      </c>
      <c r="C11" s="4"/>
      <c r="D11" s="4"/>
      <c r="J11" s="3" t="s">
        <v>22</v>
      </c>
      <c r="K11" s="6">
        <f>IF(OR(K9="Ydy",AND(K6="Ydyn",K7="Ydyn",K8="Ydyn")),10%,0%)</f>
        <v>0.1</v>
      </c>
    </row>
    <row r="12" spans="1:21" ht="20.399999999999999" x14ac:dyDescent="0.7">
      <c r="A12" s="3" t="s">
        <v>23</v>
      </c>
      <c r="B12" s="3">
        <f>B1*B11</f>
        <v>20</v>
      </c>
      <c r="C12" s="4"/>
      <c r="D12" s="4"/>
      <c r="J12" s="3" t="s">
        <v>23</v>
      </c>
      <c r="K12" s="3">
        <f>K11*B1</f>
        <v>2</v>
      </c>
    </row>
    <row r="13" spans="1:21" ht="20.399999999999999" x14ac:dyDescent="0.7">
      <c r="A13" s="4"/>
      <c r="B13" s="4"/>
      <c r="D13" s="4"/>
    </row>
    <row r="14" spans="1:21" ht="19.2" customHeight="1" x14ac:dyDescent="0.3"/>
  </sheetData>
  <dataValidations count="3">
    <dataValidation type="list" allowBlank="1" showInputMessage="1" showErrorMessage="1" sqref="K6:K8" xr:uid="{9F78CFE3-4267-4606-95C7-5424E68C9AB1}">
      <formula1>$U$5:$U$6</formula1>
    </dataValidation>
    <dataValidation type="list" allowBlank="1" showInputMessage="1" showErrorMessage="1" sqref="K9" xr:uid="{BF532286-F730-4706-B154-CEF05E9B7AA2}">
      <formula1>$T$5:$T$6</formula1>
    </dataValidation>
    <dataValidation type="list" allowBlank="1" showInputMessage="1" showErrorMessage="1" sqref="B9" xr:uid="{2AEBED32-07C0-48D4-8703-32F13FF0D368}">
      <formula1>$T$8:$T$9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3E382-BEB6-4834-8AA7-667941EBB687}">
  <dimension ref="A1:T12"/>
  <sheetViews>
    <sheetView workbookViewId="0">
      <selection activeCell="C23" sqref="C23"/>
    </sheetView>
  </sheetViews>
  <sheetFormatPr defaultRowHeight="14.4" x14ac:dyDescent="0.3"/>
  <cols>
    <col min="1" max="1" width="46.33203125" bestFit="1" customWidth="1"/>
    <col min="2" max="2" width="18" customWidth="1"/>
    <col min="3" max="3" width="21.5546875" bestFit="1" customWidth="1"/>
    <col min="5" max="6" width="8.88671875" hidden="1" customWidth="1"/>
    <col min="9" max="9" width="82.6640625" customWidth="1"/>
    <col min="10" max="10" width="18.33203125" customWidth="1"/>
    <col min="19" max="20" width="0" hidden="1" customWidth="1"/>
  </cols>
  <sheetData>
    <row r="1" spans="1:20" ht="20.399999999999999" x14ac:dyDescent="0.7">
      <c r="A1" s="3" t="s">
        <v>0</v>
      </c>
      <c r="B1" s="4">
        <v>60</v>
      </c>
      <c r="C1" s="4"/>
      <c r="D1" s="4"/>
    </row>
    <row r="2" spans="1:20" ht="20.399999999999999" x14ac:dyDescent="0.7">
      <c r="A2" s="4"/>
      <c r="B2" s="4"/>
      <c r="C2" s="4"/>
      <c r="D2" s="4"/>
    </row>
    <row r="3" spans="1:20" ht="20.399999999999999" x14ac:dyDescent="0.7">
      <c r="A3" s="3" t="s">
        <v>1</v>
      </c>
      <c r="B3" s="4"/>
      <c r="C3" s="4"/>
      <c r="D3" s="4"/>
      <c r="G3" s="5" t="s">
        <v>2</v>
      </c>
      <c r="I3" s="3" t="s">
        <v>3</v>
      </c>
    </row>
    <row r="4" spans="1:20" ht="40.799999999999997" x14ac:dyDescent="0.7">
      <c r="A4" s="8"/>
      <c r="B4" s="9" t="s">
        <v>4</v>
      </c>
      <c r="C4" s="9" t="s">
        <v>5</v>
      </c>
      <c r="D4" s="4"/>
    </row>
    <row r="5" spans="1:20" ht="20.399999999999999" x14ac:dyDescent="0.7">
      <c r="A5" s="8" t="s">
        <v>24</v>
      </c>
      <c r="B5" s="7">
        <v>5</v>
      </c>
      <c r="C5" s="7">
        <v>5</v>
      </c>
      <c r="D5" s="4"/>
      <c r="E5" s="1">
        <f>IF(B5=0,0,C5/B5)</f>
        <v>1</v>
      </c>
      <c r="F5" s="1">
        <f>IF(B6=0,E5*0.4,E5*0.4)</f>
        <v>0.4</v>
      </c>
      <c r="I5" s="11" t="s">
        <v>7</v>
      </c>
      <c r="J5" s="11"/>
      <c r="S5" t="s">
        <v>8</v>
      </c>
      <c r="T5" s="4" t="s">
        <v>9</v>
      </c>
    </row>
    <row r="6" spans="1:20" ht="20.399999999999999" x14ac:dyDescent="0.7">
      <c r="A6" s="8" t="s">
        <v>16</v>
      </c>
      <c r="B6" s="7">
        <v>1</v>
      </c>
      <c r="C6" s="7">
        <v>1</v>
      </c>
      <c r="D6" s="4"/>
      <c r="E6" s="1">
        <f>IF(C6&gt;=1,100%,0%)</f>
        <v>1</v>
      </c>
      <c r="F6" s="1">
        <f>IF(B5=0,E6*0.5,E6*0.5)</f>
        <v>0.5</v>
      </c>
      <c r="I6" s="4" t="s">
        <v>11</v>
      </c>
      <c r="J6" s="10" t="s">
        <v>9</v>
      </c>
      <c r="S6" t="s">
        <v>13</v>
      </c>
      <c r="T6" s="4" t="s">
        <v>12</v>
      </c>
    </row>
    <row r="7" spans="1:20" ht="20.399999999999999" x14ac:dyDescent="0.7">
      <c r="D7" s="4"/>
      <c r="E7" s="2"/>
      <c r="F7" s="2"/>
      <c r="H7" s="2"/>
      <c r="I7" s="4" t="s">
        <v>15</v>
      </c>
      <c r="J7" s="10" t="s">
        <v>9</v>
      </c>
    </row>
    <row r="8" spans="1:20" ht="20.399999999999999" x14ac:dyDescent="0.7">
      <c r="C8" s="4"/>
      <c r="D8" s="4"/>
      <c r="I8" s="4" t="s">
        <v>17</v>
      </c>
      <c r="J8" s="10" t="s">
        <v>9</v>
      </c>
      <c r="S8" t="s">
        <v>18</v>
      </c>
    </row>
    <row r="9" spans="1:20" ht="40.799999999999997" x14ac:dyDescent="0.7">
      <c r="A9" s="12" t="s">
        <v>19</v>
      </c>
      <c r="B9" s="13" t="s">
        <v>18</v>
      </c>
      <c r="C9" s="4"/>
      <c r="D9" s="4"/>
      <c r="E9" s="1">
        <f>IF(B9="Oes",100%,0%)</f>
        <v>1</v>
      </c>
      <c r="F9" s="1">
        <f>E9*0.1</f>
        <v>0.1</v>
      </c>
      <c r="I9" s="11" t="s">
        <v>20</v>
      </c>
      <c r="J9" s="10" t="s">
        <v>8</v>
      </c>
      <c r="S9" t="s">
        <v>21</v>
      </c>
    </row>
    <row r="10" spans="1:20" ht="20.399999999999999" x14ac:dyDescent="0.7">
      <c r="A10" s="4"/>
      <c r="B10" s="4"/>
      <c r="C10" s="4"/>
      <c r="D10" s="4"/>
      <c r="I10" s="11"/>
    </row>
    <row r="11" spans="1:20" ht="20.399999999999999" x14ac:dyDescent="0.7">
      <c r="A11" s="3" t="s">
        <v>22</v>
      </c>
      <c r="B11" s="6">
        <f>SUM(F5:F9)</f>
        <v>1</v>
      </c>
      <c r="C11" s="4"/>
      <c r="D11" s="4"/>
      <c r="I11" s="3" t="s">
        <v>22</v>
      </c>
      <c r="J11" s="6">
        <f>IF(OR(J9="Ydy",AND(J6="Ydyn",J7="Ydyn",J8="Ydyn")),10%,0%)</f>
        <v>0.1</v>
      </c>
    </row>
    <row r="12" spans="1:20" ht="20.399999999999999" x14ac:dyDescent="0.7">
      <c r="A12" s="3" t="s">
        <v>23</v>
      </c>
      <c r="B12" s="3">
        <f>B1*B11</f>
        <v>60</v>
      </c>
      <c r="D12" s="4"/>
      <c r="I12" s="3" t="s">
        <v>23</v>
      </c>
      <c r="J12" s="3">
        <f>J11*B1</f>
        <v>6</v>
      </c>
    </row>
  </sheetData>
  <dataValidations count="3">
    <dataValidation type="list" allowBlank="1" showInputMessage="1" showErrorMessage="1" sqref="B9" xr:uid="{BCC2442B-78D0-439D-8662-3A69634B5373}">
      <formula1>$S$8:$S$9</formula1>
    </dataValidation>
    <dataValidation type="list" allowBlank="1" showInputMessage="1" showErrorMessage="1" sqref="J9" xr:uid="{F8CEA760-3996-48AE-BE44-172C6FE6D5B9}">
      <formula1>$S$5:$S$6</formula1>
    </dataValidation>
    <dataValidation type="list" allowBlank="1" showInputMessage="1" showErrorMessage="1" sqref="J6:J8" xr:uid="{D892533C-6C96-47A6-9705-AA578B3682EC}">
      <formula1>$T$5:$T$6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FCF2-95D8-4734-8510-D7100FD7E433}">
  <dimension ref="A1:T14"/>
  <sheetViews>
    <sheetView tabSelected="1" workbookViewId="0">
      <selection activeCell="C14" sqref="C14"/>
    </sheetView>
  </sheetViews>
  <sheetFormatPr defaultRowHeight="14.4" x14ac:dyDescent="0.3"/>
  <cols>
    <col min="1" max="1" width="46.33203125" bestFit="1" customWidth="1"/>
    <col min="2" max="2" width="18" customWidth="1"/>
    <col min="3" max="3" width="21.5546875" bestFit="1" customWidth="1"/>
    <col min="5" max="6" width="8.88671875" hidden="1" customWidth="1"/>
    <col min="9" max="9" width="82.6640625" customWidth="1"/>
    <col min="10" max="10" width="18.33203125" customWidth="1"/>
    <col min="16" max="16" width="6.5546875" customWidth="1"/>
    <col min="17" max="18" width="8.88671875" customWidth="1"/>
    <col min="19" max="20" width="8.88671875" hidden="1" customWidth="1"/>
  </cols>
  <sheetData>
    <row r="1" spans="1:20" ht="20.399999999999999" x14ac:dyDescent="0.7">
      <c r="A1" s="3" t="s">
        <v>0</v>
      </c>
      <c r="B1" s="4">
        <v>60</v>
      </c>
      <c r="C1" s="4"/>
      <c r="D1" s="4"/>
    </row>
    <row r="2" spans="1:20" ht="20.399999999999999" x14ac:dyDescent="0.7">
      <c r="A2" s="4"/>
      <c r="B2" s="4"/>
      <c r="C2" s="4"/>
      <c r="D2" s="4"/>
    </row>
    <row r="3" spans="1:20" ht="20.399999999999999" x14ac:dyDescent="0.7">
      <c r="A3" s="3" t="s">
        <v>1</v>
      </c>
      <c r="B3" s="4"/>
      <c r="C3" s="4"/>
      <c r="D3" s="4"/>
      <c r="G3" s="5" t="s">
        <v>2</v>
      </c>
      <c r="I3" s="3" t="s">
        <v>3</v>
      </c>
    </row>
    <row r="4" spans="1:20" ht="40.799999999999997" x14ac:dyDescent="0.7">
      <c r="A4" s="8"/>
      <c r="B4" s="9" t="s">
        <v>4</v>
      </c>
      <c r="C4" s="9" t="s">
        <v>5</v>
      </c>
      <c r="D4" s="4"/>
    </row>
    <row r="5" spans="1:20" ht="20.399999999999999" x14ac:dyDescent="0.7">
      <c r="A5" s="8" t="s">
        <v>25</v>
      </c>
      <c r="B5" s="7">
        <v>10</v>
      </c>
      <c r="C5" s="7">
        <v>10</v>
      </c>
      <c r="D5" s="4"/>
      <c r="E5" s="1">
        <f>IF(B5=0,0,C5/B5)</f>
        <v>1</v>
      </c>
      <c r="F5" s="1">
        <f>IF(B6=0,E5*0.9,E5*0.8)</f>
        <v>0.8</v>
      </c>
      <c r="I5" s="11" t="s">
        <v>7</v>
      </c>
      <c r="J5" s="11"/>
      <c r="S5" t="s">
        <v>8</v>
      </c>
      <c r="T5" s="4" t="s">
        <v>9</v>
      </c>
    </row>
    <row r="6" spans="1:20" ht="20.399999999999999" x14ac:dyDescent="0.7">
      <c r="A6" s="8" t="s">
        <v>16</v>
      </c>
      <c r="B6" s="7">
        <v>1</v>
      </c>
      <c r="C6" s="7">
        <v>10</v>
      </c>
      <c r="D6" s="4"/>
      <c r="E6" s="1">
        <f>IF(C6&gt;=1,100%,0%)</f>
        <v>1</v>
      </c>
      <c r="F6" s="1">
        <f>IF(B5=0,E6*0.9,E6*0.1)</f>
        <v>0.1</v>
      </c>
      <c r="I6" s="4" t="s">
        <v>11</v>
      </c>
      <c r="J6" s="10" t="s">
        <v>9</v>
      </c>
      <c r="Q6" s="2"/>
      <c r="R6" s="1"/>
      <c r="S6" t="s">
        <v>13</v>
      </c>
      <c r="T6" s="4" t="s">
        <v>12</v>
      </c>
    </row>
    <row r="7" spans="1:20" ht="20.399999999999999" x14ac:dyDescent="0.7">
      <c r="D7" s="4"/>
      <c r="E7" s="2"/>
      <c r="F7" s="2"/>
      <c r="H7" s="2"/>
      <c r="I7" s="4" t="s">
        <v>15</v>
      </c>
      <c r="J7" s="10" t="s">
        <v>9</v>
      </c>
    </row>
    <row r="8" spans="1:20" ht="20.399999999999999" x14ac:dyDescent="0.7">
      <c r="C8" s="4"/>
      <c r="D8" s="4"/>
      <c r="E8" s="1">
        <f>IF(B9="Oes",100%,0%)</f>
        <v>1</v>
      </c>
      <c r="F8" s="1">
        <f>E8*0.1</f>
        <v>0.1</v>
      </c>
      <c r="I8" s="4" t="s">
        <v>17</v>
      </c>
      <c r="J8" s="10" t="s">
        <v>9</v>
      </c>
      <c r="S8" t="s">
        <v>18</v>
      </c>
    </row>
    <row r="9" spans="1:20" ht="40.799999999999997" x14ac:dyDescent="0.7">
      <c r="A9" s="12" t="s">
        <v>19</v>
      </c>
      <c r="B9" s="13" t="s">
        <v>18</v>
      </c>
      <c r="C9" s="4"/>
      <c r="D9" s="4"/>
      <c r="I9" s="11" t="s">
        <v>20</v>
      </c>
      <c r="J9" s="10" t="s">
        <v>8</v>
      </c>
      <c r="Q9" s="1"/>
      <c r="S9" t="s">
        <v>21</v>
      </c>
    </row>
    <row r="10" spans="1:20" ht="20.399999999999999" x14ac:dyDescent="0.7">
      <c r="A10" s="4"/>
      <c r="B10" s="4"/>
      <c r="C10" s="4"/>
      <c r="D10" s="4"/>
      <c r="I10" s="11"/>
      <c r="Q10" s="1"/>
    </row>
    <row r="11" spans="1:20" ht="20.399999999999999" x14ac:dyDescent="0.7">
      <c r="A11" s="3" t="s">
        <v>22</v>
      </c>
      <c r="B11" s="6">
        <f>SUM(F5:F8)</f>
        <v>1</v>
      </c>
      <c r="C11" s="4"/>
      <c r="D11" s="4"/>
      <c r="I11" s="3" t="s">
        <v>22</v>
      </c>
      <c r="J11" s="6">
        <f>IF(OR(J9="Ydy",AND(J6="Ydyn",J7="Ydyn",J8="Ydyn")),10%,0%)</f>
        <v>0.1</v>
      </c>
    </row>
    <row r="12" spans="1:20" ht="20.399999999999999" x14ac:dyDescent="0.7">
      <c r="A12" s="3" t="s">
        <v>23</v>
      </c>
      <c r="B12" s="3">
        <f>B1*B11</f>
        <v>60</v>
      </c>
      <c r="D12" s="4"/>
      <c r="I12" s="3" t="s">
        <v>23</v>
      </c>
      <c r="J12" s="3">
        <f>J11*B1</f>
        <v>6</v>
      </c>
    </row>
    <row r="13" spans="1:20" ht="20.399999999999999" x14ac:dyDescent="0.7">
      <c r="D13" s="4"/>
    </row>
    <row r="14" spans="1:20" ht="19.2" customHeight="1" x14ac:dyDescent="0.3"/>
  </sheetData>
  <dataValidations count="3">
    <dataValidation type="list" allowBlank="1" showInputMessage="1" showErrorMessage="1" sqref="B9" xr:uid="{523F2FCF-E7E1-4B75-9CED-33750AF9E81C}">
      <formula1>$S$8:$S$9</formula1>
    </dataValidation>
    <dataValidation type="list" allowBlank="1" showInputMessage="1" showErrorMessage="1" sqref="J9" xr:uid="{7ABF0D5C-33A3-4FE0-93E0-6278BE44AC6D}">
      <formula1>$S$5:$S$6</formula1>
    </dataValidation>
    <dataValidation type="list" allowBlank="1" showInputMessage="1" showErrorMessage="1" sqref="J6:J8" xr:uid="{089B5D69-5A3A-4D10-9D21-9B3753FC0078}">
      <formula1>$T$5:$T$6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e.e. Nyrsio ym Mangor</vt:lpstr>
      <vt:lpstr>Modiwlau Cyffredinol</vt:lpstr>
      <vt:lpstr>Traethawd Hir_Meistr (40cr+) </vt:lpstr>
      <vt:lpstr>Modiwlau Ymarfer Dysgu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Lowri Grug Jones</dc:creator>
  <cp:keywords/>
  <dc:description/>
  <cp:lastModifiedBy>Elin Williams</cp:lastModifiedBy>
  <cp:revision/>
  <dcterms:created xsi:type="dcterms:W3CDTF">2024-01-23T14:08:19Z</dcterms:created>
  <dcterms:modified xsi:type="dcterms:W3CDTF">2026-07-07T06:59:05Z</dcterms:modified>
  <cp:category/>
  <cp:contentStatus/>
</cp:coreProperties>
</file>